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jameshowell/Desktop/WholePM + Loyalty Brands/"/>
    </mc:Choice>
  </mc:AlternateContent>
  <xr:revisionPtr revIDLastSave="0" documentId="13_ncr:1_{5428DEFF-5F48-354D-92CF-F8B0B458F099}" xr6:coauthVersionLast="45" xr6:coauthVersionMax="45" xr10:uidLastSave="{00000000-0000-0000-0000-000000000000}"/>
  <bookViews>
    <workbookView xWindow="59220" yWindow="-4040" windowWidth="21460" windowHeight="25260" xr2:uid="{00000000-000D-0000-FFFF-FFFF00000000}"/>
  </bookViews>
  <sheets>
    <sheet name="Assumption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8" roundtripDataChecksum="yOwWfjDR/BNenj+NEyZhQIlP4hUEr3uTkclrqf5P2zQ="/>
    </ext>
  </extLst>
</workbook>
</file>

<file path=xl/calcChain.xml><?xml version="1.0" encoding="utf-8"?>
<calcChain xmlns="http://schemas.openxmlformats.org/spreadsheetml/2006/main">
  <c r="A76" i="2" l="1"/>
  <c r="A39" i="2"/>
  <c r="A74" i="2"/>
  <c r="A71" i="2"/>
  <c r="A66" i="2"/>
  <c r="A63" i="2"/>
  <c r="A54" i="2"/>
  <c r="A51" i="2"/>
  <c r="A58" i="2"/>
  <c r="A31" i="2"/>
  <c r="A37" i="2"/>
  <c r="A35" i="2"/>
  <c r="A34" i="2"/>
  <c r="A20" i="2"/>
  <c r="A17" i="2"/>
  <c r="A18" i="2" s="1"/>
  <c r="A13" i="2"/>
  <c r="A15" i="2" s="1"/>
  <c r="A80" i="2" l="1"/>
  <c r="A29" i="2"/>
  <c r="A41" i="2" s="1"/>
  <c r="A22" i="2"/>
  <c r="A23" i="2" s="1"/>
  <c r="A46" i="2" l="1"/>
  <c r="A88" i="2" s="1"/>
  <c r="A45" i="2" l="1"/>
  <c r="A84" i="2"/>
  <c r="A92" i="2" s="1"/>
  <c r="A96" i="2" s="1"/>
</calcChain>
</file>

<file path=xl/sharedStrings.xml><?xml version="1.0" encoding="utf-8"?>
<sst xmlns="http://schemas.openxmlformats.org/spreadsheetml/2006/main" count="70" uniqueCount="70">
  <si>
    <t>ASSUMPTIONS: IN YELLOW</t>
  </si>
  <si>
    <t>Door count</t>
  </si>
  <si>
    <t>Website hosting (Upkeep Media)</t>
  </si>
  <si>
    <t>Monthly SEO spend (Upkeep Media)</t>
  </si>
  <si>
    <t>Average monthly management fee</t>
  </si>
  <si>
    <t>Average rent per door</t>
  </si>
  <si>
    <t>Leasing fee</t>
  </si>
  <si>
    <t xml:space="preserve">Average length of tenancy in months </t>
  </si>
  <si>
    <t>Leasing fee averaged out per month</t>
  </si>
  <si>
    <t>Lease renewal fee averaged out per month</t>
  </si>
  <si>
    <t>Owner Fees</t>
  </si>
  <si>
    <t>Average lease renewal fee (one time fee charged when existing tenant signs a new lease, usually 12 mo)</t>
  </si>
  <si>
    <t>Annual tax filing fee (to file their 1099 via Buildium)</t>
  </si>
  <si>
    <t>Tax filing fee averaged out per month</t>
  </si>
  <si>
    <t>Note the average owner fees increase as length of tenancy decreases due to more frequent leasing fees</t>
  </si>
  <si>
    <t>Tenant Fees</t>
  </si>
  <si>
    <t>Expenses</t>
  </si>
  <si>
    <t>Lease initiation fee (one time fee charged when a tenant first leases a property)</t>
  </si>
  <si>
    <t>Average leasing fee (one time fee charged when property is leased to new tenant)</t>
  </si>
  <si>
    <t>Tenant lease renewal fee (one time fee charged when an existing tenant renews their lease)</t>
  </si>
  <si>
    <t>How many times a 12 mo lease is renewed in your average length of tenancy (row 14 divided by 12)</t>
  </si>
  <si>
    <t>Two fees above averaged out per month assuming length of tenancy in row 14)</t>
  </si>
  <si>
    <t>Convenience fee (for online EFT payments via Buildium's Tenant Portal)</t>
  </si>
  <si>
    <t>Average number of tenants per property, each making one EFT payment per month</t>
  </si>
  <si>
    <t>Late fee income (assuming 2.5% of rent paid late each month, 5% late fee)</t>
  </si>
  <si>
    <t>NSF fee</t>
  </si>
  <si>
    <t>NSF fee income (assuming 1 bounced payment per 50 doors per month)</t>
  </si>
  <si>
    <t>Application fee income (assuming 4 applications per exeucted lease &amp; duration of tenancy in row 14)</t>
  </si>
  <si>
    <t>Application fee</t>
  </si>
  <si>
    <t xml:space="preserve">Convenience fee income </t>
  </si>
  <si>
    <t>Averaged monthly owner fees collected per door</t>
  </si>
  <si>
    <t>Total monthly owner fees collected</t>
  </si>
  <si>
    <t>Total Income</t>
  </si>
  <si>
    <t>Resident Benefit Package fee</t>
  </si>
  <si>
    <t>Resident Benefit Package income</t>
  </si>
  <si>
    <t>Total monthly tenant fees collected</t>
  </si>
  <si>
    <t>Grand total</t>
  </si>
  <si>
    <t>Total average fees per door</t>
  </si>
  <si>
    <t>Lead Simple (CRM) subscription</t>
  </si>
  <si>
    <t>Resident Benefit Package cost per door</t>
  </si>
  <si>
    <t>Resident Benefit Package expense</t>
  </si>
  <si>
    <t>Slack (internal messaging app)</t>
  </si>
  <si>
    <t>VOIP phone system</t>
  </si>
  <si>
    <t>Number of VAs (Virtual Assistants - remote employees in Mexico via Anequim or similar staffing company)</t>
  </si>
  <si>
    <t>Hourly VA cost</t>
  </si>
  <si>
    <t>Monthly VA cost</t>
  </si>
  <si>
    <t>Number of local Property Manager (PM) employees</t>
  </si>
  <si>
    <t>Annual PM salary</t>
  </si>
  <si>
    <t>Monthly PM cost</t>
  </si>
  <si>
    <t xml:space="preserve">Screening report cost per application </t>
  </si>
  <si>
    <t>Buildium / Tenant Turner subscription cost per door</t>
  </si>
  <si>
    <t>Buildium / Tenant Turner cost</t>
  </si>
  <si>
    <t>OJO Bookkeeping cost per hour</t>
  </si>
  <si>
    <t xml:space="preserve">OJO Bookkeeping cost </t>
  </si>
  <si>
    <t>OJO Bookkeeper hours per month</t>
  </si>
  <si>
    <t>Misc expenses (insurnace, license costs like CE courses, etc., averaged out per month)</t>
  </si>
  <si>
    <t>Office (or UPS mailbox) rental</t>
  </si>
  <si>
    <t>Property Meld (maintenance tool add on) cost per door</t>
  </si>
  <si>
    <t>Property Meld cost</t>
  </si>
  <si>
    <t>RentCheck (tenant self-inspection add on) cost per door</t>
  </si>
  <si>
    <t xml:space="preserve">Number of units on RentCheck - enter 0 when not using RC, enter full door count if so </t>
  </si>
  <si>
    <t xml:space="preserve">Number of units on Property Meld - enter 0 when not using Meld, enter full door count if so </t>
  </si>
  <si>
    <t>Rent Check cost</t>
  </si>
  <si>
    <t>Screening report expense (assuming 4 applications per exeucted lease &amp; duration of tenancy in row 14)</t>
  </si>
  <si>
    <t>Total Expense</t>
  </si>
  <si>
    <t>Technology Fee (currently $50)</t>
  </si>
  <si>
    <t>Royalty</t>
  </si>
  <si>
    <t>Net Monthly Income Before Royalty</t>
  </si>
  <si>
    <t>Net Monthly Income After Royalty (Pre-Tax)</t>
  </si>
  <si>
    <t>Net Annual Income After Royalty (Pre-Tax)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</si>
</sst>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ptos Narrow"/>
      <scheme val="minor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10"/>
      <name val="Aptos Narrow"/>
    </font>
    <font>
      <sz val="14"/>
      <color theme="1"/>
      <name val="Arial"/>
      <family val="2"/>
    </font>
    <font>
      <sz val="14"/>
      <color rgb="FFFF0000"/>
      <name val="Arial"/>
      <family val="2"/>
    </font>
    <font>
      <i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5" xfId="0" applyNumberFormat="1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164" fontId="4" fillId="0" borderId="5" xfId="0" applyNumberFormat="1" applyFont="1" applyFill="1" applyBorder="1" applyAlignment="1">
      <alignment horizontal="left"/>
    </xf>
    <xf numFmtId="2" fontId="4" fillId="5" borderId="5" xfId="0" applyNumberFormat="1" applyFont="1" applyFill="1" applyBorder="1" applyAlignment="1">
      <alignment horizontal="left"/>
    </xf>
    <xf numFmtId="2" fontId="4" fillId="0" borderId="5" xfId="0" applyNumberFormat="1" applyFont="1" applyFill="1" applyBorder="1" applyAlignment="1">
      <alignment horizontal="left"/>
    </xf>
    <xf numFmtId="2" fontId="4" fillId="0" borderId="5" xfId="0" applyNumberFormat="1" applyFont="1" applyBorder="1" applyAlignment="1">
      <alignment horizontal="left"/>
    </xf>
    <xf numFmtId="2" fontId="4" fillId="0" borderId="5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/>
    </xf>
    <xf numFmtId="10" fontId="4" fillId="5" borderId="5" xfId="0" applyNumberFormat="1" applyFont="1" applyFill="1" applyBorder="1" applyAlignment="1">
      <alignment horizontal="left"/>
    </xf>
    <xf numFmtId="0" fontId="4" fillId="5" borderId="5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164" fontId="4" fillId="5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0" fontId="4" fillId="0" borderId="6" xfId="0" applyFont="1" applyBorder="1" applyAlignment="1">
      <alignment horizontal="left"/>
    </xf>
    <xf numFmtId="164" fontId="4" fillId="6" borderId="5" xfId="0" applyNumberFormat="1" applyFont="1" applyFill="1" applyBorder="1" applyAlignment="1">
      <alignment horizontal="left"/>
    </xf>
    <xf numFmtId="0" fontId="4" fillId="6" borderId="6" xfId="0" applyFont="1" applyFill="1" applyBorder="1"/>
    <xf numFmtId="0" fontId="4" fillId="6" borderId="6" xfId="0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left"/>
    </xf>
    <xf numFmtId="2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64" fontId="4" fillId="7" borderId="5" xfId="0" applyNumberFormat="1" applyFont="1" applyFill="1" applyBorder="1" applyAlignment="1">
      <alignment horizontal="left"/>
    </xf>
    <xf numFmtId="0" fontId="4" fillId="7" borderId="6" xfId="0" applyFont="1" applyFill="1" applyBorder="1"/>
    <xf numFmtId="0" fontId="6" fillId="0" borderId="10" xfId="0" applyFont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left" vertical="center"/>
    </xf>
    <xf numFmtId="164" fontId="4" fillId="7" borderId="9" xfId="0" applyNumberFormat="1" applyFont="1" applyFill="1" applyBorder="1" applyAlignment="1">
      <alignment horizontal="left" vertical="center"/>
    </xf>
    <xf numFmtId="164" fontId="4" fillId="0" borderId="9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3" fillId="0" borderId="4" xfId="0" applyFont="1" applyBorder="1"/>
    <xf numFmtId="0" fontId="4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177799</xdr:colOff>
      <xdr:row>0</xdr:row>
      <xdr:rowOff>127000</xdr:rowOff>
    </xdr:from>
    <xdr:to>
      <xdr:col>1</xdr:col>
      <xdr:colOff>1043484</xdr:colOff>
      <xdr:row>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F58887-E8B0-804B-89A7-E5EA09C7F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799" y="127000"/>
          <a:ext cx="2923085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55"/>
  <sheetViews>
    <sheetView tabSelected="1" workbookViewId="0">
      <selection activeCell="A7" sqref="A7"/>
    </sheetView>
  </sheetViews>
  <sheetFormatPr baseColWidth="10" defaultColWidth="14.33203125" defaultRowHeight="15" customHeight="1" x14ac:dyDescent="0.2"/>
  <cols>
    <col min="1" max="1" width="27" customWidth="1"/>
    <col min="2" max="2" width="137.6640625" customWidth="1"/>
    <col min="3" max="3" width="7.1640625" customWidth="1"/>
    <col min="4" max="4" width="142.6640625" customWidth="1"/>
    <col min="5" max="5" width="6.83203125" customWidth="1"/>
    <col min="6" max="8" width="8.33203125" customWidth="1"/>
    <col min="9" max="26" width="12.33203125" customWidth="1"/>
  </cols>
  <sheetData>
    <row r="1" spans="1:26" ht="15" customHeight="1" x14ac:dyDescent="0.2">
      <c r="A1" s="2"/>
      <c r="B1" s="3"/>
      <c r="C1" s="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2"/>
      <c r="B2" s="5"/>
      <c r="C2" s="3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2"/>
      <c r="B3" s="3"/>
      <c r="C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2"/>
      <c r="B4" s="3"/>
      <c r="C4" s="3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55" t="s">
        <v>0</v>
      </c>
      <c r="B5" s="56"/>
      <c r="C5" s="6"/>
      <c r="D5" s="37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20"/>
      <c r="B6" s="20"/>
      <c r="C6" s="8"/>
      <c r="D6" s="8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35">
        <v>10</v>
      </c>
      <c r="B7" s="9" t="s">
        <v>1</v>
      </c>
      <c r="C7" s="10"/>
      <c r="D7" s="11"/>
      <c r="E7" s="1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3" customFormat="1" ht="18" customHeight="1" x14ac:dyDescent="0.2">
      <c r="A8" s="36"/>
      <c r="B8" s="9"/>
      <c r="C8" s="24"/>
      <c r="D8" s="25"/>
      <c r="E8" s="2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23" customFormat="1" ht="18" customHeight="1" x14ac:dyDescent="0.2">
      <c r="A9" s="36"/>
      <c r="B9" s="40" t="s">
        <v>10</v>
      </c>
      <c r="C9" s="24"/>
      <c r="D9" s="25"/>
      <c r="E9" s="2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39">
        <v>180</v>
      </c>
      <c r="B10" s="9" t="s">
        <v>4</v>
      </c>
      <c r="C10" s="10"/>
      <c r="D10" s="11"/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39">
        <v>2500</v>
      </c>
      <c r="B11" s="9" t="s">
        <v>5</v>
      </c>
      <c r="C11" s="10"/>
      <c r="D11" s="11"/>
      <c r="E11" s="1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">
      <c r="A12" s="34">
        <v>0.5</v>
      </c>
      <c r="B12" s="9" t="s">
        <v>18</v>
      </c>
      <c r="C12" s="10"/>
      <c r="D12" s="11"/>
      <c r="E12" s="1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">
      <c r="A13" s="28">
        <f>A11*A12</f>
        <v>1250</v>
      </c>
      <c r="B13" s="9" t="s">
        <v>6</v>
      </c>
      <c r="C13" s="10"/>
      <c r="D13" s="11"/>
      <c r="E13" s="1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5">
        <v>42</v>
      </c>
      <c r="B14" s="9" t="s">
        <v>7</v>
      </c>
      <c r="C14" s="10"/>
      <c r="D14" s="11"/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23" customFormat="1" ht="18" customHeight="1" x14ac:dyDescent="0.2">
      <c r="A15" s="28">
        <f>(A13/A14)</f>
        <v>29.761904761904763</v>
      </c>
      <c r="B15" s="9" t="s">
        <v>8</v>
      </c>
      <c r="C15" s="24"/>
      <c r="D15" s="25"/>
      <c r="E15" s="2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23" customFormat="1" ht="18" customHeight="1" x14ac:dyDescent="0.2">
      <c r="A16" s="39">
        <v>200</v>
      </c>
      <c r="B16" s="9" t="s">
        <v>11</v>
      </c>
      <c r="C16" s="24"/>
      <c r="D16" s="25"/>
      <c r="E16" s="2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23" customFormat="1" ht="18" customHeight="1" x14ac:dyDescent="0.2">
      <c r="A17" s="29">
        <f>A14/12</f>
        <v>3.5</v>
      </c>
      <c r="B17" s="9" t="s">
        <v>20</v>
      </c>
      <c r="C17" s="24"/>
      <c r="D17" s="25"/>
      <c r="E17" s="2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23" customFormat="1" ht="18" customHeight="1" x14ac:dyDescent="0.2">
      <c r="A18" s="28">
        <f>(A16*A17)/A14</f>
        <v>16.666666666666668</v>
      </c>
      <c r="B18" s="9" t="s">
        <v>9</v>
      </c>
      <c r="C18" s="24"/>
      <c r="D18" s="25"/>
      <c r="E18" s="2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">
      <c r="A19" s="39">
        <v>10</v>
      </c>
      <c r="B19" s="9" t="s">
        <v>12</v>
      </c>
      <c r="C19" s="10"/>
      <c r="D19" s="26"/>
      <c r="E19" s="27"/>
      <c r="F19" s="27"/>
      <c r="G19" s="27"/>
      <c r="H19" s="2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23" customFormat="1" ht="18" customHeight="1" x14ac:dyDescent="0.2">
      <c r="A20" s="28">
        <f>A19/12</f>
        <v>0.83333333333333337</v>
      </c>
      <c r="B20" s="9" t="s">
        <v>13</v>
      </c>
      <c r="C20" s="24"/>
      <c r="D20" s="26"/>
      <c r="E20" s="27"/>
      <c r="F20" s="27"/>
      <c r="G20" s="27"/>
      <c r="H20" s="2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23" customFormat="1" ht="18" customHeight="1" x14ac:dyDescent="0.2">
      <c r="A21" s="30"/>
      <c r="B21" s="9"/>
      <c r="C21" s="24"/>
      <c r="D21" s="26"/>
      <c r="E21" s="27"/>
      <c r="F21" s="27"/>
      <c r="G21" s="27"/>
      <c r="H21" s="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23" customFormat="1" ht="18" customHeight="1" x14ac:dyDescent="0.2">
      <c r="A22" s="28">
        <f>SUM(A10+A15+A18+A20)</f>
        <v>227.26190476190476</v>
      </c>
      <c r="B22" s="9" t="s">
        <v>30</v>
      </c>
      <c r="C22" s="24"/>
      <c r="D22" s="41" t="s">
        <v>14</v>
      </c>
      <c r="E22" s="27"/>
      <c r="F22" s="27"/>
      <c r="G22" s="27"/>
      <c r="H22" s="2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23" customFormat="1" ht="18" customHeight="1" x14ac:dyDescent="0.2">
      <c r="A23" s="43">
        <f>A22*A7</f>
        <v>2272.6190476190477</v>
      </c>
      <c r="B23" s="44" t="s">
        <v>31</v>
      </c>
      <c r="C23" s="24"/>
      <c r="D23" s="41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23" customFormat="1" ht="18" customHeight="1" x14ac:dyDescent="0.2">
      <c r="A24" s="30"/>
      <c r="B24" s="9"/>
      <c r="C24" s="24"/>
      <c r="D24" s="26"/>
      <c r="E24" s="27"/>
      <c r="F24" s="27"/>
      <c r="G24" s="27"/>
      <c r="H24" s="2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3" customFormat="1" ht="18" customHeight="1" x14ac:dyDescent="0.2">
      <c r="A25" s="30"/>
      <c r="B25" s="40" t="s">
        <v>15</v>
      </c>
      <c r="C25" s="24"/>
      <c r="D25" s="26"/>
      <c r="E25" s="27"/>
      <c r="F25" s="27"/>
      <c r="G25" s="27"/>
      <c r="H25" s="2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3" customFormat="1" ht="18" customHeight="1" x14ac:dyDescent="0.2">
      <c r="A26" s="30"/>
      <c r="B26" s="40"/>
      <c r="C26" s="24"/>
      <c r="D26" s="26"/>
      <c r="E26" s="27"/>
      <c r="F26" s="27"/>
      <c r="G26" s="27"/>
      <c r="H26" s="2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3" customFormat="1" ht="18" customHeight="1" x14ac:dyDescent="0.2">
      <c r="A27" s="39">
        <v>150</v>
      </c>
      <c r="B27" s="42" t="s">
        <v>17</v>
      </c>
      <c r="C27" s="24"/>
      <c r="D27" s="26"/>
      <c r="E27" s="27"/>
      <c r="F27" s="27"/>
      <c r="G27" s="27"/>
      <c r="H27" s="2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3" customFormat="1" ht="18" customHeight="1" x14ac:dyDescent="0.2">
      <c r="A28" s="39">
        <v>75</v>
      </c>
      <c r="B28" s="42" t="s">
        <v>19</v>
      </c>
      <c r="C28" s="24"/>
      <c r="D28" s="26"/>
      <c r="E28" s="27"/>
      <c r="F28" s="27"/>
      <c r="G28" s="27"/>
      <c r="H28" s="2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23" customFormat="1" ht="18" customHeight="1" x14ac:dyDescent="0.2">
      <c r="A29" s="28">
        <f>((A27+(A28*A17))/42)</f>
        <v>9.8214285714285712</v>
      </c>
      <c r="B29" s="42" t="s">
        <v>21</v>
      </c>
      <c r="C29" s="24"/>
      <c r="D29" s="26"/>
      <c r="E29" s="27"/>
      <c r="F29" s="27"/>
      <c r="G29" s="27"/>
      <c r="H29" s="2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23" customFormat="1" ht="18" customHeight="1" x14ac:dyDescent="0.2">
      <c r="A30" s="39">
        <v>40</v>
      </c>
      <c r="B30" s="42" t="s">
        <v>33</v>
      </c>
      <c r="C30" s="24"/>
      <c r="D30" s="26"/>
      <c r="E30" s="27"/>
      <c r="F30" s="27"/>
      <c r="G30" s="27"/>
      <c r="H30" s="2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23" customFormat="1" ht="18" customHeight="1" x14ac:dyDescent="0.2">
      <c r="A31" s="28">
        <f>A30*A7</f>
        <v>400</v>
      </c>
      <c r="B31" s="42" t="s">
        <v>34</v>
      </c>
      <c r="C31" s="24"/>
      <c r="D31" s="26"/>
      <c r="E31" s="27"/>
      <c r="F31" s="27"/>
      <c r="G31" s="27"/>
      <c r="H31" s="2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23" customFormat="1" ht="18" customHeight="1" x14ac:dyDescent="0.2">
      <c r="A32" s="39">
        <v>1.75</v>
      </c>
      <c r="B32" s="42" t="s">
        <v>22</v>
      </c>
      <c r="C32" s="24"/>
      <c r="D32" s="26"/>
      <c r="E32" s="27"/>
      <c r="F32" s="27"/>
      <c r="G32" s="27"/>
      <c r="H32" s="2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23" customFormat="1" ht="18" customHeight="1" x14ac:dyDescent="0.2">
      <c r="A33" s="29">
        <v>2</v>
      </c>
      <c r="B33" s="42" t="s">
        <v>23</v>
      </c>
      <c r="C33" s="24"/>
      <c r="D33" s="26"/>
      <c r="E33" s="27"/>
      <c r="F33" s="27"/>
      <c r="G33" s="27"/>
      <c r="H33" s="2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23" customFormat="1" ht="18" customHeight="1" x14ac:dyDescent="0.2">
      <c r="A34" s="28">
        <f>(A7*A33)*A32</f>
        <v>35</v>
      </c>
      <c r="B34" s="42" t="s">
        <v>29</v>
      </c>
      <c r="C34" s="24"/>
      <c r="D34" s="26"/>
      <c r="E34" s="27"/>
      <c r="F34" s="27"/>
      <c r="G34" s="27"/>
      <c r="H34" s="2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23" customFormat="1" ht="18" customHeight="1" x14ac:dyDescent="0.2">
      <c r="A35" s="28">
        <f>((A7*A11)*0.025)*0.05</f>
        <v>31.25</v>
      </c>
      <c r="B35" s="42" t="s">
        <v>24</v>
      </c>
      <c r="C35" s="24"/>
      <c r="D35" s="26"/>
      <c r="E35" s="27"/>
      <c r="F35" s="27"/>
      <c r="G35" s="27"/>
      <c r="H35" s="2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3" customFormat="1" ht="18" customHeight="1" x14ac:dyDescent="0.2">
      <c r="A36" s="39">
        <v>35</v>
      </c>
      <c r="B36" s="42" t="s">
        <v>25</v>
      </c>
      <c r="C36" s="24"/>
      <c r="D36" s="26"/>
      <c r="E36" s="27"/>
      <c r="F36" s="27"/>
      <c r="G36" s="27"/>
      <c r="H36" s="2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23" customFormat="1" ht="18" customHeight="1" x14ac:dyDescent="0.2">
      <c r="A37" s="28">
        <f>(A7/50)*A36</f>
        <v>7</v>
      </c>
      <c r="B37" s="42" t="s">
        <v>26</v>
      </c>
      <c r="C37" s="24"/>
      <c r="D37" s="26"/>
      <c r="E37" s="27"/>
      <c r="F37" s="27"/>
      <c r="G37" s="27"/>
      <c r="H37" s="2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23" customFormat="1" ht="18" customHeight="1" x14ac:dyDescent="0.2">
      <c r="A38" s="39">
        <v>50</v>
      </c>
      <c r="B38" s="42" t="s">
        <v>28</v>
      </c>
      <c r="C38" s="24"/>
      <c r="D38" s="26"/>
      <c r="E38" s="27"/>
      <c r="F38" s="27"/>
      <c r="G38" s="27"/>
      <c r="H38" s="2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23" customFormat="1" ht="18" customHeight="1" x14ac:dyDescent="0.2">
      <c r="A39" s="28">
        <f>A7*((A38*4)/A14)</f>
        <v>47.61904761904762</v>
      </c>
      <c r="B39" s="42" t="s">
        <v>27</v>
      </c>
      <c r="C39" s="24"/>
      <c r="D39" s="26"/>
      <c r="E39" s="27"/>
      <c r="F39" s="27"/>
      <c r="G39" s="27"/>
      <c r="H39" s="2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23" customFormat="1" ht="18" customHeight="1" x14ac:dyDescent="0.2">
      <c r="A40" s="28"/>
      <c r="B40" s="42"/>
      <c r="C40" s="24"/>
      <c r="D40" s="26"/>
      <c r="E40" s="27"/>
      <c r="F40" s="27"/>
      <c r="G40" s="27"/>
      <c r="H40" s="2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23" customFormat="1" ht="18" customHeight="1" x14ac:dyDescent="0.2">
      <c r="A41" s="43">
        <f>SUM(A29,A31,A34,A35,A37,A39)</f>
        <v>530.69047619047615</v>
      </c>
      <c r="B41" s="45" t="s">
        <v>35</v>
      </c>
      <c r="C41" s="24"/>
      <c r="D41" s="26"/>
      <c r="E41" s="27"/>
      <c r="F41" s="27"/>
      <c r="G41" s="27"/>
      <c r="H41" s="2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23" customFormat="1" ht="18" customHeight="1" x14ac:dyDescent="0.2">
      <c r="A42" s="30"/>
      <c r="B42" s="42"/>
      <c r="C42" s="24"/>
      <c r="D42" s="26"/>
      <c r="E42" s="27"/>
      <c r="F42" s="27"/>
      <c r="G42" s="27"/>
      <c r="H42" s="2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23" customFormat="1" ht="18" customHeight="1" x14ac:dyDescent="0.2">
      <c r="A43" s="30"/>
      <c r="B43" s="40" t="s">
        <v>32</v>
      </c>
      <c r="C43" s="24"/>
      <c r="D43" s="26"/>
      <c r="E43" s="27"/>
      <c r="F43" s="27"/>
      <c r="G43" s="27"/>
      <c r="H43" s="2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23" customFormat="1" ht="18" customHeight="1" x14ac:dyDescent="0.2">
      <c r="A44" s="30"/>
      <c r="B44" s="40"/>
      <c r="C44" s="24"/>
      <c r="D44" s="26"/>
      <c r="E44" s="27"/>
      <c r="F44" s="27"/>
      <c r="G44" s="27"/>
      <c r="H44" s="2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23" customFormat="1" ht="18" customHeight="1" x14ac:dyDescent="0.2">
      <c r="A45" s="46">
        <f>A46/A7</f>
        <v>280.3309523809524</v>
      </c>
      <c r="B45" s="45" t="s">
        <v>37</v>
      </c>
      <c r="C45" s="24"/>
      <c r="D45" s="26"/>
      <c r="E45" s="27"/>
      <c r="F45" s="27"/>
      <c r="G45" s="27"/>
      <c r="H45" s="2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23" customFormat="1" ht="18" customHeight="1" x14ac:dyDescent="0.2">
      <c r="A46" s="43">
        <f>SUM(A23,A41)</f>
        <v>2803.3095238095239</v>
      </c>
      <c r="B46" s="45" t="s">
        <v>36</v>
      </c>
      <c r="C46" s="24"/>
      <c r="D46" s="26"/>
      <c r="E46" s="27"/>
      <c r="F46" s="27"/>
      <c r="G46" s="27"/>
      <c r="H46" s="2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23" customFormat="1" ht="18" customHeight="1" x14ac:dyDescent="0.2">
      <c r="A47" s="30"/>
      <c r="B47" s="42"/>
      <c r="C47" s="24"/>
      <c r="D47" s="26"/>
      <c r="E47" s="27"/>
      <c r="F47" s="27"/>
      <c r="G47" s="27"/>
      <c r="H47" s="2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23" customFormat="1" ht="18" customHeight="1" x14ac:dyDescent="0.2">
      <c r="A48" s="30"/>
      <c r="B48" s="40" t="s">
        <v>16</v>
      </c>
      <c r="C48" s="24"/>
      <c r="D48" s="26"/>
      <c r="E48" s="27"/>
      <c r="F48" s="27"/>
      <c r="G48" s="27"/>
      <c r="H48" s="2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">
      <c r="A49" s="30"/>
      <c r="B49" s="9"/>
      <c r="C49" s="10"/>
      <c r="D49" s="11"/>
      <c r="E49" s="1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">
      <c r="A50" s="39">
        <v>2.5</v>
      </c>
      <c r="B50" s="9" t="s">
        <v>50</v>
      </c>
      <c r="C50" s="10"/>
      <c r="D50" s="11"/>
      <c r="E50" s="1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23" customFormat="1" ht="18" customHeight="1" x14ac:dyDescent="0.2">
      <c r="A51" s="28">
        <f>A7*A50</f>
        <v>25</v>
      </c>
      <c r="B51" s="9" t="s">
        <v>51</v>
      </c>
      <c r="C51" s="24"/>
      <c r="D51" s="25"/>
      <c r="E51" s="2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">
      <c r="A52" s="39">
        <v>23</v>
      </c>
      <c r="B52" s="9" t="s">
        <v>52</v>
      </c>
      <c r="C52" s="10"/>
      <c r="D52" s="11"/>
      <c r="E52" s="1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s="23" customFormat="1" ht="18" customHeight="1" x14ac:dyDescent="0.2">
      <c r="A53" s="35">
        <v>0</v>
      </c>
      <c r="B53" s="9" t="s">
        <v>54</v>
      </c>
      <c r="C53" s="24"/>
      <c r="D53" s="25"/>
      <c r="E53" s="2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s="23" customFormat="1" ht="18" customHeight="1" x14ac:dyDescent="0.2">
      <c r="A54" s="28">
        <f>A52*A53</f>
        <v>0</v>
      </c>
      <c r="B54" s="9" t="s">
        <v>53</v>
      </c>
      <c r="C54" s="24"/>
      <c r="D54" s="25"/>
      <c r="E54" s="2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">
      <c r="A55" s="39">
        <v>105</v>
      </c>
      <c r="B55" s="9" t="s">
        <v>38</v>
      </c>
      <c r="C55" s="10"/>
      <c r="D55" s="11"/>
      <c r="E55" s="1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">
      <c r="A56" s="28">
        <v>25</v>
      </c>
      <c r="B56" s="9" t="s">
        <v>56</v>
      </c>
      <c r="C56" s="10"/>
      <c r="D56" s="11"/>
      <c r="E56" s="1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">
      <c r="A57" s="39">
        <v>17</v>
      </c>
      <c r="B57" s="9" t="s">
        <v>39</v>
      </c>
      <c r="C57" s="10"/>
      <c r="D57" s="11"/>
      <c r="E57" s="1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23" customFormat="1" ht="18" customHeight="1" x14ac:dyDescent="0.2">
      <c r="A58" s="39">
        <f>A57*A7</f>
        <v>170</v>
      </c>
      <c r="B58" s="9" t="s">
        <v>40</v>
      </c>
      <c r="C58" s="24"/>
      <c r="D58" s="25"/>
      <c r="E58" s="2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">
      <c r="A59" s="39">
        <v>110</v>
      </c>
      <c r="B59" s="9" t="s">
        <v>2</v>
      </c>
      <c r="C59" s="10"/>
      <c r="D59" s="57"/>
      <c r="E59" s="58"/>
      <c r="F59" s="58"/>
      <c r="G59" s="58"/>
      <c r="H59" s="1"/>
      <c r="I59" s="2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">
      <c r="A60" s="39">
        <v>750</v>
      </c>
      <c r="B60" s="9" t="s">
        <v>3</v>
      </c>
      <c r="C60" s="10"/>
      <c r="D60" s="11"/>
      <c r="E60" s="1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">
      <c r="A61" s="39">
        <v>1.6</v>
      </c>
      <c r="B61" s="9" t="s">
        <v>57</v>
      </c>
      <c r="C61" s="10"/>
      <c r="D61" s="11"/>
      <c r="E61" s="1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23" customFormat="1" ht="18" customHeight="1" x14ac:dyDescent="0.2">
      <c r="A62" s="35">
        <v>0</v>
      </c>
      <c r="B62" s="9" t="s">
        <v>61</v>
      </c>
      <c r="C62" s="24"/>
      <c r="D62" s="25"/>
      <c r="E62" s="2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s="23" customFormat="1" ht="18" customHeight="1" x14ac:dyDescent="0.2">
      <c r="A63" s="28">
        <f>A61*A62</f>
        <v>0</v>
      </c>
      <c r="B63" s="9" t="s">
        <v>58</v>
      </c>
      <c r="C63" s="24"/>
      <c r="D63" s="25"/>
      <c r="E63" s="2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">
      <c r="A64" s="39">
        <v>1.25</v>
      </c>
      <c r="B64" s="9" t="s">
        <v>59</v>
      </c>
      <c r="C64" s="10"/>
      <c r="D64" s="11"/>
      <c r="E64" s="1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23" customFormat="1" ht="18" customHeight="1" x14ac:dyDescent="0.2">
      <c r="A65" s="35">
        <v>0</v>
      </c>
      <c r="B65" s="9" t="s">
        <v>60</v>
      </c>
      <c r="C65" s="24"/>
      <c r="D65" s="25"/>
      <c r="E65" s="2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23" customFormat="1" ht="18" customHeight="1" x14ac:dyDescent="0.2">
      <c r="A66" s="28">
        <f>A64*A65</f>
        <v>0</v>
      </c>
      <c r="B66" s="9" t="s">
        <v>62</v>
      </c>
      <c r="C66" s="24"/>
      <c r="D66" s="25"/>
      <c r="E66" s="2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">
      <c r="A67" s="39">
        <v>0</v>
      </c>
      <c r="B67" s="9" t="s">
        <v>41</v>
      </c>
      <c r="C67" s="10"/>
      <c r="D67" s="11"/>
      <c r="E67" s="1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">
      <c r="A68" s="39">
        <v>0</v>
      </c>
      <c r="B68" s="9" t="s">
        <v>42</v>
      </c>
      <c r="C68" s="14"/>
      <c r="D68" s="12"/>
      <c r="E68" s="1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">
      <c r="A69" s="35">
        <v>0</v>
      </c>
      <c r="B69" s="9" t="s">
        <v>43</v>
      </c>
      <c r="C69" s="14"/>
      <c r="D69" s="12"/>
      <c r="E69" s="1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">
      <c r="A70" s="39">
        <v>11.5</v>
      </c>
      <c r="B70" s="9" t="s">
        <v>44</v>
      </c>
      <c r="C70" s="14"/>
      <c r="D70" s="12"/>
      <c r="E70" s="1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s="23" customFormat="1" ht="18" customHeight="1" x14ac:dyDescent="0.2">
      <c r="A71" s="13">
        <f>A70*A69</f>
        <v>0</v>
      </c>
      <c r="B71" s="9" t="s">
        <v>45</v>
      </c>
      <c r="C71" s="14"/>
      <c r="D71" s="22"/>
      <c r="E71" s="2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23" customFormat="1" ht="18" customHeight="1" x14ac:dyDescent="0.2">
      <c r="A72" s="35">
        <v>0</v>
      </c>
      <c r="B72" s="9" t="s">
        <v>46</v>
      </c>
      <c r="C72" s="14"/>
      <c r="D72" s="22"/>
      <c r="E72" s="2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s="23" customFormat="1" ht="18" customHeight="1" x14ac:dyDescent="0.2">
      <c r="A73" s="39">
        <v>70000</v>
      </c>
      <c r="B73" s="9" t="s">
        <v>47</v>
      </c>
      <c r="C73" s="14"/>
      <c r="D73" s="22"/>
      <c r="E73" s="2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23" customFormat="1" ht="18" customHeight="1" x14ac:dyDescent="0.2">
      <c r="A74" s="13">
        <f>A72*A73</f>
        <v>0</v>
      </c>
      <c r="B74" s="9" t="s">
        <v>48</v>
      </c>
      <c r="C74" s="14"/>
      <c r="D74" s="22"/>
      <c r="E74" s="2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23" customFormat="1" ht="18" customHeight="1" x14ac:dyDescent="0.2">
      <c r="A75" s="39">
        <v>20</v>
      </c>
      <c r="B75" s="9" t="s">
        <v>49</v>
      </c>
      <c r="C75" s="14"/>
      <c r="D75" s="22"/>
      <c r="E75" s="2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23" customFormat="1" ht="18" customHeight="1" x14ac:dyDescent="0.2">
      <c r="A76" s="13">
        <f>A7*((A75*4)/42)</f>
        <v>19.047619047619047</v>
      </c>
      <c r="B76" s="9" t="s">
        <v>63</v>
      </c>
      <c r="C76" s="14"/>
      <c r="D76" s="22"/>
      <c r="E76" s="2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s="23" customFormat="1" ht="18" customHeight="1" x14ac:dyDescent="0.2">
      <c r="A77" s="13">
        <v>100</v>
      </c>
      <c r="B77" s="9" t="s">
        <v>55</v>
      </c>
      <c r="C77" s="14"/>
      <c r="D77" s="22"/>
      <c r="E77" s="2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s="23" customFormat="1" ht="18" customHeight="1" x14ac:dyDescent="0.2">
      <c r="A78" s="39">
        <v>50</v>
      </c>
      <c r="B78" s="9" t="s">
        <v>65</v>
      </c>
      <c r="C78" s="14"/>
      <c r="D78" s="22"/>
      <c r="E78" s="2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">
      <c r="A79" s="31"/>
      <c r="B79" s="9"/>
      <c r="C79" s="10"/>
      <c r="D79" s="11"/>
      <c r="E79" s="1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s="23" customFormat="1" ht="18" customHeight="1" x14ac:dyDescent="0.2">
      <c r="A80" s="49">
        <f>SUM(A51,A54,A55,A56,A58,A59,A60,A63,A66,A67,A68,A71,A74,A76,A77,A78)</f>
        <v>1354.047619047619</v>
      </c>
      <c r="B80" s="50" t="s">
        <v>64</v>
      </c>
      <c r="C80" s="24"/>
      <c r="D80" s="25"/>
      <c r="E80" s="2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">
      <c r="A81" s="32"/>
      <c r="B81" s="15"/>
      <c r="C81" s="8"/>
      <c r="D81" s="16"/>
      <c r="E81" s="1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s="23" customFormat="1" ht="18" customHeight="1" x14ac:dyDescent="0.2">
      <c r="A82" s="47"/>
      <c r="B82" s="51" t="s">
        <v>67</v>
      </c>
      <c r="C82" s="8"/>
      <c r="D82" s="16"/>
      <c r="E82" s="1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23" customFormat="1" ht="18" customHeight="1" x14ac:dyDescent="0.2">
      <c r="A83" s="47"/>
      <c r="B83" s="48"/>
      <c r="C83" s="8"/>
      <c r="D83" s="16"/>
      <c r="E83" s="1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s="23" customFormat="1" ht="18" customHeight="1" x14ac:dyDescent="0.2">
      <c r="A84" s="52">
        <f>A46-A80</f>
        <v>1449.2619047619048</v>
      </c>
      <c r="B84" s="48"/>
      <c r="C84" s="8"/>
      <c r="D84" s="16"/>
      <c r="E84" s="1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s="23" customFormat="1" ht="18" customHeight="1" x14ac:dyDescent="0.2">
      <c r="A85" s="47"/>
      <c r="B85" s="48"/>
      <c r="C85" s="8"/>
      <c r="D85" s="16"/>
      <c r="E85" s="1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s="23" customFormat="1" ht="18" customHeight="1" x14ac:dyDescent="0.2">
      <c r="A86" s="47"/>
      <c r="B86" s="51" t="s">
        <v>66</v>
      </c>
      <c r="C86" s="8"/>
      <c r="D86" s="16"/>
      <c r="E86" s="1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s="23" customFormat="1" ht="18" customHeight="1" x14ac:dyDescent="0.2">
      <c r="A87" s="47"/>
      <c r="B87" s="48"/>
      <c r="C87" s="8"/>
      <c r="D87" s="16"/>
      <c r="E87" s="1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s="23" customFormat="1" ht="18" customHeight="1" x14ac:dyDescent="0.2">
      <c r="A88" s="53">
        <f>A46*0.07</f>
        <v>196.23166666666668</v>
      </c>
      <c r="B88" s="48"/>
      <c r="C88" s="8"/>
      <c r="D88" s="16"/>
      <c r="E88" s="1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s="23" customFormat="1" ht="18" customHeight="1" x14ac:dyDescent="0.2">
      <c r="A89" s="47"/>
      <c r="B89" s="48"/>
      <c r="C89" s="8"/>
      <c r="D89" s="16"/>
      <c r="E89" s="1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s="23" customFormat="1" ht="18" customHeight="1" x14ac:dyDescent="0.2">
      <c r="A90" s="47"/>
      <c r="B90" s="51" t="s">
        <v>68</v>
      </c>
      <c r="C90" s="8"/>
      <c r="D90" s="16"/>
      <c r="E90" s="1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s="23" customFormat="1" ht="18" customHeight="1" x14ac:dyDescent="0.2">
      <c r="A91" s="47"/>
      <c r="B91" s="48"/>
      <c r="C91" s="8"/>
      <c r="D91" s="16"/>
      <c r="E91" s="1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s="23" customFormat="1" ht="18" customHeight="1" x14ac:dyDescent="0.2">
      <c r="A92" s="52">
        <f>A84-A88</f>
        <v>1253.030238095238</v>
      </c>
      <c r="B92" s="48"/>
      <c r="C92" s="8"/>
      <c r="D92" s="16"/>
      <c r="E92" s="1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23" customFormat="1" ht="18" customHeight="1" x14ac:dyDescent="0.2">
      <c r="A93" s="54"/>
      <c r="B93" s="48"/>
      <c r="C93" s="8"/>
      <c r="D93" s="16"/>
      <c r="E93" s="1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s="23" customFormat="1" ht="18" customHeight="1" x14ac:dyDescent="0.2">
      <c r="A94" s="54"/>
      <c r="B94" s="51" t="s">
        <v>69</v>
      </c>
      <c r="C94" s="8"/>
      <c r="D94" s="16"/>
      <c r="E94" s="1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s="23" customFormat="1" ht="18" customHeight="1" x14ac:dyDescent="0.2">
      <c r="A95" s="54"/>
      <c r="B95" s="48"/>
      <c r="C95" s="8"/>
      <c r="D95" s="16"/>
      <c r="E95" s="1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s="23" customFormat="1" ht="18" customHeight="1" x14ac:dyDescent="0.2">
      <c r="A96" s="52">
        <f>A92*12</f>
        <v>15036.362857142856</v>
      </c>
      <c r="B96" s="48"/>
      <c r="C96" s="8"/>
      <c r="D96" s="16"/>
      <c r="E96" s="1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thickBot="1" x14ac:dyDescent="0.25">
      <c r="A97" s="33"/>
      <c r="B97" s="17"/>
      <c r="C97" s="10"/>
      <c r="D97" s="11"/>
      <c r="E97" s="1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">
      <c r="A98" s="18"/>
      <c r="B98" s="11"/>
      <c r="C98" s="10"/>
      <c r="D98" s="11"/>
      <c r="E98" s="1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">
      <c r="A99" s="18"/>
      <c r="B99" s="11"/>
      <c r="C99" s="10"/>
      <c r="D99" s="11"/>
      <c r="E99" s="1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">
      <c r="A100" s="18"/>
      <c r="B100" s="11"/>
      <c r="C100" s="10"/>
      <c r="D100" s="11"/>
      <c r="E100" s="1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">
      <c r="A101" s="18"/>
      <c r="B101" s="11"/>
      <c r="C101" s="14"/>
      <c r="D101" s="12"/>
      <c r="E101" s="1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">
      <c r="A102" s="18"/>
      <c r="B102" s="11"/>
      <c r="C102" s="14"/>
      <c r="D102" s="12"/>
      <c r="E102" s="1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">
      <c r="A103" s="18"/>
      <c r="B103" s="11"/>
      <c r="C103" s="14"/>
      <c r="D103" s="12"/>
      <c r="E103" s="1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">
      <c r="A104" s="18"/>
      <c r="B104" s="11"/>
      <c r="C104" s="14"/>
      <c r="D104" s="12"/>
      <c r="E104" s="1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">
      <c r="A105" s="18"/>
      <c r="B105" s="11"/>
      <c r="C105" s="14"/>
      <c r="D105" s="12"/>
      <c r="E105" s="1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">
      <c r="A106" s="18"/>
      <c r="B106" s="11"/>
      <c r="C106" s="14"/>
      <c r="D106" s="12"/>
      <c r="E106" s="1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">
      <c r="A107" s="18"/>
      <c r="B107" s="11"/>
      <c r="C107" s="14"/>
      <c r="D107" s="12"/>
      <c r="E107" s="1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">
      <c r="A108" s="18"/>
      <c r="B108" s="11"/>
      <c r="C108" s="14"/>
      <c r="D108" s="12"/>
      <c r="E108" s="1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">
      <c r="A109" s="18"/>
      <c r="B109" s="11"/>
      <c r="C109" s="14"/>
      <c r="D109" s="12"/>
      <c r="E109" s="1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">
      <c r="A110" s="18"/>
      <c r="B110" s="11"/>
      <c r="C110" s="14"/>
      <c r="D110" s="12"/>
      <c r="E110" s="1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">
      <c r="A111" s="18"/>
      <c r="B111" s="11"/>
      <c r="C111" s="14"/>
      <c r="D111" s="12"/>
      <c r="E111" s="1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">
      <c r="A112" s="18"/>
      <c r="B112" s="11"/>
      <c r="C112" s="14"/>
      <c r="D112" s="12"/>
      <c r="E112" s="1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">
      <c r="A113" s="18"/>
      <c r="B113" s="11"/>
      <c r="C113" s="14"/>
      <c r="D113" s="12"/>
      <c r="E113" s="1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">
      <c r="A114" s="18"/>
      <c r="B114" s="11"/>
      <c r="C114" s="14"/>
      <c r="D114" s="12"/>
      <c r="E114" s="1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">
      <c r="A115" s="18"/>
      <c r="B115" s="11"/>
      <c r="C115" s="14"/>
      <c r="D115" s="12"/>
      <c r="E115" s="1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">
      <c r="A116" s="18"/>
      <c r="B116" s="11"/>
      <c r="C116" s="14"/>
      <c r="D116" s="12"/>
      <c r="E116" s="1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">
      <c r="A117" s="18"/>
      <c r="B117" s="11"/>
      <c r="C117" s="14"/>
      <c r="D117" s="12"/>
      <c r="E117" s="1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">
      <c r="A118" s="18"/>
      <c r="B118" s="11"/>
      <c r="C118" s="14"/>
      <c r="D118" s="12"/>
      <c r="E118" s="1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">
      <c r="A119" s="18"/>
      <c r="B119" s="11"/>
      <c r="C119" s="14"/>
      <c r="D119" s="12"/>
      <c r="E119" s="1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">
      <c r="A120" s="18"/>
      <c r="B120" s="11"/>
      <c r="C120" s="14"/>
      <c r="D120" s="12"/>
      <c r="E120" s="1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">
      <c r="A121" s="18"/>
      <c r="B121" s="11"/>
      <c r="C121" s="14"/>
      <c r="D121" s="12"/>
      <c r="E121" s="1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">
      <c r="A122" s="18"/>
      <c r="B122" s="11"/>
      <c r="C122" s="14"/>
      <c r="D122" s="12"/>
      <c r="E122" s="1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">
      <c r="A123" s="18"/>
      <c r="B123" s="11"/>
      <c r="C123" s="14"/>
      <c r="D123" s="12"/>
      <c r="E123" s="1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">
      <c r="A124" s="18"/>
      <c r="B124" s="11"/>
      <c r="C124" s="14"/>
      <c r="D124" s="12"/>
      <c r="E124" s="1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">
      <c r="A125" s="18"/>
      <c r="B125" s="11"/>
      <c r="C125" s="14"/>
      <c r="D125" s="12"/>
      <c r="E125" s="1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">
      <c r="A126" s="18"/>
      <c r="B126" s="11"/>
      <c r="C126" s="14"/>
      <c r="D126" s="12"/>
      <c r="E126" s="1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">
      <c r="A127" s="18"/>
      <c r="B127" s="11"/>
      <c r="C127" s="14"/>
      <c r="D127" s="12"/>
      <c r="E127" s="1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">
      <c r="A128" s="18"/>
      <c r="B128" s="11"/>
      <c r="C128" s="14"/>
      <c r="D128" s="12"/>
      <c r="E128" s="1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">
      <c r="A129" s="18"/>
      <c r="B129" s="11"/>
      <c r="C129" s="14"/>
      <c r="D129" s="12"/>
      <c r="E129" s="1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">
      <c r="A130" s="18"/>
      <c r="B130" s="11"/>
      <c r="C130" s="14"/>
      <c r="D130" s="12"/>
      <c r="E130" s="1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">
      <c r="A131" s="18"/>
      <c r="B131" s="11"/>
      <c r="C131" s="14"/>
      <c r="D131" s="12"/>
      <c r="E131" s="1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">
      <c r="A132" s="18"/>
      <c r="B132" s="11"/>
      <c r="C132" s="10"/>
      <c r="D132" s="11"/>
      <c r="E132" s="1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">
      <c r="A133" s="18"/>
      <c r="B133" s="11"/>
      <c r="C133" s="10"/>
      <c r="D133" s="11"/>
      <c r="E133" s="1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">
      <c r="A134" s="18"/>
      <c r="B134" s="11"/>
      <c r="C134" s="10"/>
      <c r="D134" s="11"/>
      <c r="E134" s="1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">
      <c r="A135" s="18"/>
      <c r="B135" s="11"/>
      <c r="C135" s="10"/>
      <c r="D135" s="11"/>
      <c r="E135" s="1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">
      <c r="A136" s="18"/>
      <c r="B136" s="11"/>
      <c r="C136" s="10"/>
      <c r="D136" s="11"/>
      <c r="E136" s="1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">
      <c r="A137" s="18"/>
      <c r="B137" s="11"/>
      <c r="C137" s="10"/>
      <c r="D137" s="11"/>
      <c r="E137" s="1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">
      <c r="A138" s="18"/>
      <c r="B138" s="11"/>
      <c r="C138" s="10"/>
      <c r="D138" s="11"/>
      <c r="E138" s="1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">
      <c r="A139" s="18"/>
      <c r="B139" s="11"/>
      <c r="C139" s="10"/>
      <c r="D139" s="11"/>
      <c r="E139" s="1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">
      <c r="A140" s="18"/>
      <c r="B140" s="11"/>
      <c r="C140" s="10"/>
      <c r="D140" s="11"/>
      <c r="E140" s="1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">
      <c r="A141" s="18"/>
      <c r="B141" s="11"/>
      <c r="C141" s="10"/>
      <c r="D141" s="11"/>
      <c r="E141" s="1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">
      <c r="A142" s="18"/>
      <c r="B142" s="11"/>
      <c r="C142" s="10"/>
      <c r="D142" s="11"/>
      <c r="E142" s="1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">
      <c r="A143" s="18"/>
      <c r="B143" s="11"/>
      <c r="C143" s="10"/>
      <c r="D143" s="11"/>
      <c r="E143" s="1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">
      <c r="A144" s="18"/>
      <c r="B144" s="11"/>
      <c r="C144" s="10"/>
      <c r="D144" s="11"/>
      <c r="E144" s="1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">
      <c r="A145" s="18"/>
      <c r="B145" s="11"/>
      <c r="C145" s="10"/>
      <c r="D145" s="11"/>
      <c r="E145" s="1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">
      <c r="A146" s="18"/>
      <c r="B146" s="11"/>
      <c r="C146" s="10"/>
      <c r="D146" s="11"/>
      <c r="E146" s="1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">
      <c r="A147" s="18"/>
      <c r="B147" s="11"/>
      <c r="C147" s="10"/>
      <c r="D147" s="11"/>
      <c r="E147" s="1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">
      <c r="A148" s="18"/>
      <c r="B148" s="11"/>
      <c r="C148" s="10"/>
      <c r="D148" s="11"/>
      <c r="E148" s="1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">
      <c r="A149" s="18"/>
      <c r="B149" s="11"/>
      <c r="C149" s="10"/>
      <c r="D149" s="11"/>
      <c r="E149" s="1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">
      <c r="A150" s="18"/>
      <c r="B150" s="11"/>
      <c r="C150" s="10"/>
      <c r="D150" s="11"/>
      <c r="E150" s="1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">
      <c r="A151" s="18"/>
      <c r="B151" s="11"/>
      <c r="C151" s="10"/>
      <c r="D151" s="11"/>
      <c r="E151" s="1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">
      <c r="A152" s="18"/>
      <c r="B152" s="11"/>
      <c r="C152" s="10"/>
      <c r="D152" s="11"/>
      <c r="E152" s="1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">
      <c r="A153" s="18"/>
      <c r="B153" s="11"/>
      <c r="C153" s="10"/>
      <c r="D153" s="11"/>
      <c r="E153" s="1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">
      <c r="A154" s="18"/>
      <c r="B154" s="11"/>
      <c r="C154" s="10"/>
      <c r="D154" s="11"/>
      <c r="E154" s="1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">
      <c r="A155" s="18"/>
      <c r="B155" s="11"/>
      <c r="C155" s="10"/>
      <c r="D155" s="11"/>
      <c r="E155" s="1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">
      <c r="A156" s="18"/>
      <c r="B156" s="11"/>
      <c r="C156" s="10"/>
      <c r="D156" s="11"/>
      <c r="E156" s="1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">
      <c r="A157" s="18"/>
      <c r="B157" s="11"/>
      <c r="C157" s="10"/>
      <c r="D157" s="11"/>
      <c r="E157" s="1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">
      <c r="A158" s="18"/>
      <c r="B158" s="11"/>
      <c r="C158" s="10"/>
      <c r="D158" s="11"/>
      <c r="E158" s="1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">
      <c r="A159" s="18"/>
      <c r="B159" s="11"/>
      <c r="C159" s="10"/>
      <c r="D159" s="11"/>
      <c r="E159" s="1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">
      <c r="A160" s="18"/>
      <c r="B160" s="11"/>
      <c r="C160" s="10"/>
      <c r="D160" s="11"/>
      <c r="E160" s="1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">
      <c r="A161" s="18"/>
      <c r="B161" s="11"/>
      <c r="C161" s="10"/>
      <c r="D161" s="11"/>
      <c r="E161" s="1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">
      <c r="A162" s="18"/>
      <c r="B162" s="11"/>
      <c r="C162" s="10"/>
      <c r="D162" s="11"/>
      <c r="E162" s="1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">
      <c r="A163" s="18"/>
      <c r="B163" s="11"/>
      <c r="C163" s="10"/>
      <c r="D163" s="11"/>
      <c r="E163" s="1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">
      <c r="A164" s="18"/>
      <c r="B164" s="11"/>
      <c r="C164" s="10"/>
      <c r="D164" s="11"/>
      <c r="E164" s="1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">
      <c r="A165" s="18"/>
      <c r="B165" s="11"/>
      <c r="C165" s="10"/>
      <c r="D165" s="11"/>
      <c r="E165" s="1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">
      <c r="A166" s="18"/>
      <c r="B166" s="11"/>
      <c r="C166" s="10"/>
      <c r="D166" s="11"/>
      <c r="E166" s="1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">
      <c r="A167" s="18"/>
      <c r="B167" s="11"/>
      <c r="C167" s="10"/>
      <c r="D167" s="11"/>
      <c r="E167" s="1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">
      <c r="A168" s="18"/>
      <c r="B168" s="11"/>
      <c r="C168" s="10"/>
      <c r="D168" s="11"/>
      <c r="E168" s="1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">
      <c r="A169" s="18"/>
      <c r="B169" s="11"/>
      <c r="C169" s="10"/>
      <c r="D169" s="11"/>
      <c r="E169" s="1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">
      <c r="A170" s="18"/>
      <c r="B170" s="11"/>
      <c r="C170" s="10"/>
      <c r="D170" s="11"/>
      <c r="E170" s="1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">
      <c r="A171" s="18"/>
      <c r="B171" s="11"/>
      <c r="C171" s="10"/>
      <c r="D171" s="11"/>
      <c r="E171" s="1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">
      <c r="A172" s="18"/>
      <c r="B172" s="11"/>
      <c r="C172" s="10"/>
      <c r="D172" s="11"/>
      <c r="E172" s="1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">
      <c r="A173" s="18"/>
      <c r="B173" s="11"/>
      <c r="C173" s="10"/>
      <c r="D173" s="11"/>
      <c r="E173" s="1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">
      <c r="A174" s="18"/>
      <c r="B174" s="11"/>
      <c r="C174" s="10"/>
      <c r="D174" s="11"/>
      <c r="E174" s="1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">
      <c r="A175" s="18"/>
      <c r="B175" s="11"/>
      <c r="C175" s="10"/>
      <c r="D175" s="11"/>
      <c r="E175" s="1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">
      <c r="A176" s="18"/>
      <c r="B176" s="11"/>
      <c r="C176" s="10"/>
      <c r="D176" s="11"/>
      <c r="E176" s="1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">
      <c r="A177" s="18"/>
      <c r="B177" s="11"/>
      <c r="C177" s="10"/>
      <c r="D177" s="11"/>
      <c r="E177" s="1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">
      <c r="A178" s="18"/>
      <c r="B178" s="11"/>
      <c r="C178" s="10"/>
      <c r="D178" s="11"/>
      <c r="E178" s="1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">
      <c r="A179" s="18"/>
      <c r="B179" s="11"/>
      <c r="C179" s="10"/>
      <c r="D179" s="11"/>
      <c r="E179" s="1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">
      <c r="A180" s="18"/>
      <c r="B180" s="11"/>
      <c r="C180" s="10"/>
      <c r="D180" s="11"/>
      <c r="E180" s="1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">
      <c r="A181" s="18"/>
      <c r="B181" s="11"/>
      <c r="C181" s="10"/>
      <c r="D181" s="11"/>
      <c r="E181" s="1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">
      <c r="A182" s="18"/>
      <c r="B182" s="11"/>
      <c r="C182" s="10"/>
      <c r="D182" s="11"/>
      <c r="E182" s="1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">
      <c r="A183" s="18"/>
      <c r="B183" s="11"/>
      <c r="C183" s="10"/>
      <c r="D183" s="11"/>
      <c r="E183" s="1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">
      <c r="A184" s="18"/>
      <c r="B184" s="11"/>
      <c r="C184" s="10"/>
      <c r="D184" s="11"/>
      <c r="E184" s="1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">
      <c r="A185" s="18"/>
      <c r="B185" s="11"/>
      <c r="C185" s="10"/>
      <c r="D185" s="11"/>
      <c r="E185" s="1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">
      <c r="A186" s="18"/>
      <c r="B186" s="11"/>
      <c r="C186" s="10"/>
      <c r="D186" s="11"/>
      <c r="E186" s="1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">
      <c r="A187" s="18"/>
      <c r="B187" s="11"/>
      <c r="C187" s="10"/>
      <c r="D187" s="11"/>
      <c r="E187" s="1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">
      <c r="A188" s="18"/>
      <c r="B188" s="11"/>
      <c r="C188" s="10"/>
      <c r="D188" s="11"/>
      <c r="E188" s="1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">
      <c r="A189" s="18"/>
      <c r="B189" s="11"/>
      <c r="C189" s="10"/>
      <c r="D189" s="11"/>
      <c r="E189" s="1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">
      <c r="A190" s="18"/>
      <c r="B190" s="11"/>
      <c r="C190" s="10"/>
      <c r="D190" s="1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">
      <c r="A191" s="18"/>
      <c r="B191" s="11"/>
      <c r="C191" s="10"/>
      <c r="D191" s="11"/>
      <c r="E191" s="1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">
      <c r="A192" s="18"/>
      <c r="B192" s="11"/>
      <c r="C192" s="10"/>
      <c r="D192" s="11"/>
      <c r="E192" s="1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">
      <c r="A193" s="18"/>
      <c r="B193" s="11"/>
      <c r="C193" s="10"/>
      <c r="D193" s="11"/>
      <c r="E193" s="1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">
      <c r="A194" s="18"/>
      <c r="B194" s="11"/>
      <c r="C194" s="10"/>
      <c r="D194" s="11"/>
      <c r="E194" s="1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">
      <c r="A195" s="18"/>
      <c r="B195" s="11"/>
      <c r="C195" s="10"/>
      <c r="D195" s="11"/>
      <c r="E195" s="1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">
      <c r="A196" s="18"/>
      <c r="B196" s="11"/>
      <c r="C196" s="10"/>
      <c r="D196" s="11"/>
      <c r="E196" s="1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">
      <c r="A197" s="18"/>
      <c r="B197" s="11"/>
      <c r="C197" s="10"/>
      <c r="D197" s="11"/>
      <c r="E197" s="1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">
      <c r="A198" s="18"/>
      <c r="B198" s="11"/>
      <c r="C198" s="10"/>
      <c r="D198" s="11"/>
      <c r="E198" s="1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">
      <c r="A199" s="18"/>
      <c r="B199" s="11"/>
      <c r="C199" s="10"/>
      <c r="D199" s="11"/>
      <c r="E199" s="1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">
      <c r="A200" s="18"/>
      <c r="B200" s="11"/>
      <c r="C200" s="10"/>
      <c r="D200" s="11"/>
      <c r="E200" s="1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">
      <c r="A201" s="18"/>
      <c r="B201" s="11"/>
      <c r="C201" s="10"/>
      <c r="D201" s="11"/>
      <c r="E201" s="1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">
      <c r="A202" s="18"/>
      <c r="B202" s="11"/>
      <c r="C202" s="10"/>
      <c r="D202" s="11"/>
      <c r="E202" s="1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">
      <c r="A203" s="18"/>
      <c r="B203" s="11"/>
      <c r="C203" s="10"/>
      <c r="D203" s="11"/>
      <c r="E203" s="1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">
      <c r="A204" s="18"/>
      <c r="B204" s="11"/>
      <c r="C204" s="10"/>
      <c r="D204" s="11"/>
      <c r="E204" s="1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">
      <c r="A205" s="18"/>
      <c r="B205" s="11"/>
      <c r="C205" s="10"/>
      <c r="D205" s="11"/>
      <c r="E205" s="1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">
      <c r="A206" s="18"/>
      <c r="B206" s="11"/>
      <c r="C206" s="10"/>
      <c r="D206" s="11"/>
      <c r="E206" s="1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">
      <c r="A207" s="18"/>
      <c r="B207" s="11"/>
      <c r="C207" s="10"/>
      <c r="D207" s="11"/>
      <c r="E207" s="1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">
      <c r="A208" s="18"/>
      <c r="B208" s="11"/>
      <c r="C208" s="10"/>
      <c r="D208" s="11"/>
      <c r="E208" s="1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">
      <c r="A209" s="18"/>
      <c r="B209" s="11"/>
      <c r="C209" s="10"/>
      <c r="D209" s="11"/>
      <c r="E209" s="1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">
      <c r="A210" s="18"/>
      <c r="B210" s="11"/>
      <c r="C210" s="10"/>
      <c r="D210" s="11"/>
      <c r="E210" s="1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">
      <c r="A211" s="18"/>
      <c r="B211" s="11"/>
      <c r="C211" s="10"/>
      <c r="D211" s="11"/>
      <c r="E211" s="1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">
      <c r="A212" s="18"/>
      <c r="B212" s="11"/>
      <c r="C212" s="10"/>
      <c r="D212" s="11"/>
      <c r="E212" s="1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">
      <c r="A213" s="18"/>
      <c r="B213" s="11"/>
      <c r="C213" s="10"/>
      <c r="D213" s="11"/>
      <c r="E213" s="1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">
      <c r="A214" s="18"/>
      <c r="B214" s="11"/>
      <c r="C214" s="10"/>
      <c r="D214" s="11"/>
      <c r="E214" s="1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">
      <c r="A215" s="18"/>
      <c r="B215" s="11"/>
      <c r="C215" s="10"/>
      <c r="D215" s="11"/>
      <c r="E215" s="1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">
      <c r="A216" s="18"/>
      <c r="B216" s="11"/>
      <c r="C216" s="10"/>
      <c r="D216" s="11"/>
      <c r="E216" s="1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">
      <c r="A217" s="18"/>
      <c r="B217" s="11"/>
      <c r="C217" s="10"/>
      <c r="D217" s="11"/>
      <c r="E217" s="1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">
      <c r="A218" s="18"/>
      <c r="B218" s="11"/>
      <c r="C218" s="10"/>
      <c r="D218" s="11"/>
      <c r="E218" s="1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">
      <c r="A219" s="18"/>
      <c r="B219" s="11"/>
      <c r="C219" s="10"/>
      <c r="D219" s="11"/>
      <c r="E219" s="1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">
      <c r="A220" s="18"/>
      <c r="B220" s="11"/>
      <c r="C220" s="10"/>
      <c r="D220" s="11"/>
      <c r="E220" s="1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">
      <c r="A221" s="18"/>
      <c r="B221" s="11"/>
      <c r="C221" s="10"/>
      <c r="D221" s="11"/>
      <c r="E221" s="1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">
      <c r="A222" s="18"/>
      <c r="B222" s="11"/>
      <c r="C222" s="10"/>
      <c r="D222" s="11"/>
      <c r="E222" s="1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">
      <c r="A223" s="18"/>
      <c r="B223" s="11"/>
      <c r="C223" s="10"/>
      <c r="D223" s="11"/>
      <c r="E223" s="1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">
      <c r="A224" s="18"/>
      <c r="B224" s="11"/>
      <c r="C224" s="10"/>
      <c r="D224" s="11"/>
      <c r="E224" s="1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">
      <c r="A225" s="18"/>
      <c r="B225" s="11"/>
      <c r="C225" s="10"/>
      <c r="D225" s="11"/>
      <c r="E225" s="1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">
      <c r="A226" s="18"/>
      <c r="B226" s="11"/>
      <c r="C226" s="10"/>
      <c r="D226" s="11"/>
      <c r="E226" s="1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">
      <c r="A227" s="18"/>
      <c r="B227" s="11"/>
      <c r="C227" s="10"/>
      <c r="D227" s="11"/>
      <c r="E227" s="1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">
      <c r="A228" s="18"/>
      <c r="B228" s="11"/>
      <c r="C228" s="10"/>
      <c r="D228" s="11"/>
      <c r="E228" s="1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">
      <c r="A229" s="18"/>
      <c r="B229" s="11"/>
      <c r="C229" s="10"/>
      <c r="D229" s="11"/>
      <c r="E229" s="1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">
      <c r="A230" s="18"/>
      <c r="B230" s="11"/>
      <c r="C230" s="10"/>
      <c r="D230" s="11"/>
      <c r="E230" s="1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">
      <c r="A231" s="18"/>
      <c r="B231" s="11"/>
      <c r="C231" s="10"/>
      <c r="D231" s="11"/>
      <c r="E231" s="1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">
      <c r="A232" s="18"/>
      <c r="B232" s="11"/>
      <c r="C232" s="10"/>
      <c r="D232" s="11"/>
      <c r="E232" s="1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">
      <c r="A233" s="18"/>
      <c r="B233" s="11"/>
      <c r="C233" s="10"/>
      <c r="D233" s="11"/>
      <c r="E233" s="1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">
      <c r="A234" s="18"/>
      <c r="B234" s="11"/>
      <c r="C234" s="10"/>
      <c r="D234" s="11"/>
      <c r="E234" s="1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">
      <c r="A235" s="18"/>
      <c r="B235" s="11"/>
      <c r="C235" s="10"/>
      <c r="D235" s="11"/>
      <c r="E235" s="1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">
      <c r="A236" s="18"/>
      <c r="B236" s="11"/>
      <c r="C236" s="10"/>
      <c r="D236" s="11"/>
      <c r="E236" s="1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">
      <c r="A237" s="18"/>
      <c r="B237" s="11"/>
      <c r="C237" s="10"/>
      <c r="D237" s="11"/>
      <c r="E237" s="1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">
      <c r="A238" s="18"/>
      <c r="B238" s="11"/>
      <c r="C238" s="10"/>
      <c r="D238" s="11"/>
      <c r="E238" s="1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">
      <c r="A239" s="18"/>
      <c r="B239" s="11"/>
      <c r="C239" s="10"/>
      <c r="D239" s="11"/>
      <c r="E239" s="1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">
      <c r="A240" s="18"/>
      <c r="B240" s="11"/>
      <c r="C240" s="10"/>
      <c r="D240" s="11"/>
      <c r="E240" s="1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">
      <c r="A241" s="18"/>
      <c r="B241" s="11"/>
      <c r="C241" s="10"/>
      <c r="D241" s="11"/>
      <c r="E241" s="1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">
      <c r="A242" s="18"/>
      <c r="B242" s="11"/>
      <c r="C242" s="10"/>
      <c r="D242" s="11"/>
      <c r="E242" s="1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">
      <c r="A243" s="18"/>
      <c r="B243" s="11"/>
      <c r="C243" s="10"/>
      <c r="D243" s="11"/>
      <c r="E243" s="1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">
      <c r="A244" s="18"/>
      <c r="B244" s="11"/>
      <c r="C244" s="10"/>
      <c r="D244" s="11"/>
      <c r="E244" s="1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">
      <c r="A245" s="18"/>
      <c r="B245" s="11"/>
      <c r="C245" s="10"/>
      <c r="D245" s="11"/>
      <c r="E245" s="1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">
      <c r="A246" s="18"/>
      <c r="B246" s="11"/>
      <c r="C246" s="10"/>
      <c r="D246" s="11"/>
      <c r="E246" s="1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">
      <c r="A247" s="18"/>
      <c r="B247" s="11"/>
      <c r="C247" s="10"/>
      <c r="D247" s="11"/>
      <c r="E247" s="1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">
      <c r="A248" s="18"/>
      <c r="B248" s="11"/>
      <c r="C248" s="10"/>
      <c r="D248" s="11"/>
      <c r="E248" s="1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">
      <c r="A249" s="18"/>
      <c r="B249" s="11"/>
      <c r="C249" s="10"/>
      <c r="D249" s="11"/>
      <c r="E249" s="1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">
      <c r="A250" s="18"/>
      <c r="B250" s="11"/>
      <c r="C250" s="10"/>
      <c r="D250" s="11"/>
      <c r="E250" s="1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">
      <c r="A251" s="18"/>
      <c r="B251" s="11"/>
      <c r="C251" s="10"/>
      <c r="D251" s="11"/>
      <c r="E251" s="1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">
      <c r="A252" s="18"/>
      <c r="B252" s="11"/>
      <c r="C252" s="10"/>
      <c r="D252" s="11"/>
      <c r="E252" s="1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">
      <c r="A253" s="18"/>
      <c r="B253" s="11"/>
      <c r="C253" s="10"/>
      <c r="D253" s="11"/>
      <c r="E253" s="1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">
      <c r="A254" s="18"/>
      <c r="B254" s="11"/>
      <c r="C254" s="10"/>
      <c r="D254" s="11"/>
      <c r="E254" s="1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">
      <c r="A255" s="18"/>
      <c r="B255" s="11"/>
      <c r="C255" s="10"/>
      <c r="D255" s="11"/>
      <c r="E255" s="1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">
      <c r="A256" s="18"/>
      <c r="B256" s="11"/>
      <c r="C256" s="10"/>
      <c r="D256" s="11"/>
      <c r="E256" s="1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">
      <c r="A257" s="18"/>
      <c r="B257" s="11"/>
      <c r="C257" s="10"/>
      <c r="D257" s="11"/>
      <c r="E257" s="1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">
      <c r="A258" s="18"/>
      <c r="B258" s="11"/>
      <c r="C258" s="10"/>
      <c r="D258" s="11"/>
      <c r="E258" s="1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">
      <c r="A259" s="18"/>
      <c r="B259" s="11"/>
      <c r="C259" s="10"/>
      <c r="D259" s="11"/>
      <c r="E259" s="1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">
      <c r="A260" s="18"/>
      <c r="B260" s="11"/>
      <c r="C260" s="10"/>
      <c r="D260" s="11"/>
      <c r="E260" s="1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">
      <c r="A261" s="18"/>
      <c r="B261" s="11"/>
      <c r="C261" s="10"/>
      <c r="D261" s="11"/>
      <c r="E261" s="1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">
      <c r="A262" s="18"/>
      <c r="B262" s="11"/>
      <c r="C262" s="10"/>
      <c r="D262" s="11"/>
      <c r="E262" s="1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">
      <c r="A263" s="18"/>
      <c r="B263" s="11"/>
      <c r="C263" s="10"/>
      <c r="D263" s="11"/>
      <c r="E263" s="1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">
      <c r="A264" s="18"/>
      <c r="B264" s="11"/>
      <c r="C264" s="10"/>
      <c r="D264" s="11"/>
      <c r="E264" s="1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">
      <c r="A265" s="18"/>
      <c r="B265" s="11"/>
      <c r="C265" s="10"/>
      <c r="D265" s="11"/>
      <c r="E265" s="1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">
      <c r="A266" s="18"/>
      <c r="B266" s="11"/>
      <c r="C266" s="10"/>
      <c r="D266" s="11"/>
      <c r="E266" s="1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">
      <c r="A267" s="18"/>
      <c r="B267" s="11"/>
      <c r="C267" s="10"/>
      <c r="D267" s="11"/>
      <c r="E267" s="1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">
      <c r="A268" s="18"/>
      <c r="B268" s="11"/>
      <c r="C268" s="10"/>
      <c r="D268" s="11"/>
      <c r="E268" s="1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">
      <c r="A269" s="18"/>
      <c r="B269" s="11"/>
      <c r="C269" s="10"/>
      <c r="D269" s="11"/>
      <c r="E269" s="1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">
      <c r="A270" s="18"/>
      <c r="B270" s="11"/>
      <c r="C270" s="10"/>
      <c r="D270" s="11"/>
      <c r="E270" s="1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">
      <c r="A271" s="18"/>
      <c r="B271" s="11"/>
      <c r="C271" s="10"/>
      <c r="D271" s="11"/>
      <c r="E271" s="1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">
      <c r="A272" s="18"/>
      <c r="B272" s="11"/>
      <c r="C272" s="10"/>
      <c r="D272" s="11"/>
      <c r="E272" s="1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">
      <c r="A273" s="18"/>
      <c r="B273" s="11"/>
      <c r="C273" s="10"/>
      <c r="D273" s="11"/>
      <c r="E273" s="1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">
      <c r="A274" s="18"/>
      <c r="B274" s="11"/>
      <c r="C274" s="10"/>
      <c r="D274" s="11"/>
      <c r="E274" s="1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">
      <c r="A275" s="18"/>
      <c r="B275" s="11"/>
      <c r="C275" s="10"/>
      <c r="D275" s="11"/>
      <c r="E275" s="1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">
      <c r="A276" s="18"/>
      <c r="B276" s="11"/>
      <c r="C276" s="10"/>
      <c r="D276" s="11"/>
      <c r="E276" s="1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">
      <c r="A277" s="18"/>
      <c r="B277" s="11"/>
      <c r="C277" s="10"/>
      <c r="D277" s="11"/>
      <c r="E277" s="1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">
      <c r="A278" s="18"/>
      <c r="B278" s="11"/>
      <c r="C278" s="10"/>
      <c r="D278" s="11"/>
      <c r="E278" s="1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">
      <c r="A279" s="18"/>
      <c r="B279" s="11"/>
      <c r="C279" s="10"/>
      <c r="D279" s="11"/>
      <c r="E279" s="1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">
      <c r="A280" s="18"/>
      <c r="B280" s="11"/>
      <c r="C280" s="10"/>
      <c r="D280" s="11"/>
      <c r="E280" s="1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">
      <c r="A281" s="18"/>
      <c r="B281" s="11"/>
      <c r="C281" s="10"/>
      <c r="D281" s="11"/>
      <c r="E281" s="1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">
      <c r="A282" s="18"/>
      <c r="B282" s="11"/>
      <c r="C282" s="10"/>
      <c r="D282" s="11"/>
      <c r="E282" s="1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">
      <c r="A283" s="18"/>
      <c r="B283" s="11"/>
      <c r="C283" s="10"/>
      <c r="D283" s="11"/>
      <c r="E283" s="1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">
      <c r="A284" s="18"/>
      <c r="B284" s="11"/>
      <c r="C284" s="10"/>
      <c r="D284" s="11"/>
      <c r="E284" s="1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">
      <c r="A285" s="18"/>
      <c r="B285" s="11"/>
      <c r="C285" s="10"/>
      <c r="D285" s="11"/>
      <c r="E285" s="1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">
      <c r="A286" s="18"/>
      <c r="B286" s="11"/>
      <c r="C286" s="10"/>
      <c r="D286" s="11"/>
      <c r="E286" s="1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">
      <c r="A287" s="18"/>
      <c r="B287" s="11"/>
      <c r="C287" s="10"/>
      <c r="D287" s="11"/>
      <c r="E287" s="1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">
      <c r="A288" s="18"/>
      <c r="B288" s="11"/>
      <c r="C288" s="10"/>
      <c r="D288" s="11"/>
      <c r="E288" s="1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">
      <c r="A289" s="18"/>
      <c r="B289" s="11"/>
      <c r="C289" s="10"/>
      <c r="D289" s="11"/>
      <c r="E289" s="1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">
      <c r="A290" s="18"/>
      <c r="B290" s="11"/>
      <c r="C290" s="10"/>
      <c r="D290" s="11"/>
      <c r="E290" s="1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">
      <c r="A291" s="18"/>
      <c r="B291" s="11"/>
      <c r="C291" s="10"/>
      <c r="D291" s="11"/>
      <c r="E291" s="1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9"/>
      <c r="B292" s="1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9"/>
      <c r="B293" s="1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9"/>
      <c r="B294" s="1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9"/>
      <c r="B295" s="1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9"/>
      <c r="B296" s="1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9"/>
      <c r="B297" s="1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9"/>
      <c r="B298" s="1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9"/>
      <c r="B299" s="1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9"/>
      <c r="B300" s="1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9"/>
      <c r="B301" s="1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9"/>
      <c r="B302" s="1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9"/>
      <c r="B303" s="1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9"/>
      <c r="B304" s="1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9"/>
      <c r="B305" s="1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9"/>
      <c r="B306" s="1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9"/>
      <c r="B307" s="1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9"/>
      <c r="B308" s="1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9"/>
      <c r="B309" s="1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9"/>
      <c r="B310" s="1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9"/>
      <c r="B311" s="1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9"/>
      <c r="B312" s="1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9"/>
      <c r="B313" s="1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9"/>
      <c r="B314" s="1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9"/>
      <c r="B315" s="1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9"/>
      <c r="B316" s="1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9"/>
      <c r="B317" s="1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9"/>
      <c r="B318" s="1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9"/>
      <c r="B319" s="1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9"/>
      <c r="B320" s="1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9"/>
      <c r="B321" s="1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9"/>
      <c r="B322" s="1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9"/>
      <c r="B323" s="1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9"/>
      <c r="B324" s="1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9"/>
      <c r="B325" s="1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9"/>
      <c r="B326" s="1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9"/>
      <c r="B327" s="1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9"/>
      <c r="B328" s="1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9"/>
      <c r="B329" s="1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9"/>
      <c r="B330" s="1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9"/>
      <c r="B331" s="1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9"/>
      <c r="B332" s="1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9"/>
      <c r="B333" s="1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9"/>
      <c r="B334" s="1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9"/>
      <c r="B335" s="1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9"/>
      <c r="B336" s="1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9"/>
      <c r="B337" s="1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9"/>
      <c r="B338" s="1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9"/>
      <c r="B339" s="1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9"/>
      <c r="B340" s="1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9"/>
      <c r="B341" s="1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9"/>
      <c r="B342" s="1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9"/>
      <c r="B343" s="1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9"/>
      <c r="B344" s="1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9"/>
      <c r="B345" s="1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9"/>
      <c r="B346" s="1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9"/>
      <c r="B347" s="1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9"/>
      <c r="B348" s="1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9"/>
      <c r="B349" s="1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9"/>
      <c r="B350" s="1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9"/>
      <c r="B351" s="1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9"/>
      <c r="B352" s="1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9"/>
      <c r="B353" s="1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9"/>
      <c r="B354" s="1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9"/>
      <c r="B355" s="1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9"/>
      <c r="B356" s="1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9"/>
      <c r="B357" s="1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9"/>
      <c r="B358" s="1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9"/>
      <c r="B359" s="1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9"/>
      <c r="B360" s="1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9"/>
      <c r="B361" s="1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9"/>
      <c r="B362" s="1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9"/>
      <c r="B363" s="1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9"/>
      <c r="B364" s="1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9"/>
      <c r="B365" s="1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9"/>
      <c r="B366" s="1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9"/>
      <c r="B367" s="1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9"/>
      <c r="B368" s="1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9"/>
      <c r="B369" s="1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9"/>
      <c r="B370" s="1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9"/>
      <c r="B371" s="1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9"/>
      <c r="B372" s="1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9"/>
      <c r="B373" s="1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9"/>
      <c r="B374" s="1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9"/>
      <c r="B375" s="1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9"/>
      <c r="B376" s="1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9"/>
      <c r="B377" s="1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9"/>
      <c r="B378" s="1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9"/>
      <c r="B379" s="1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9"/>
      <c r="B380" s="1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9"/>
      <c r="B381" s="1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9"/>
      <c r="B382" s="1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9"/>
      <c r="B383" s="1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9"/>
      <c r="B384" s="1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9"/>
      <c r="B385" s="1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9"/>
      <c r="B386" s="1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9"/>
      <c r="B387" s="1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9"/>
      <c r="B388" s="1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9"/>
      <c r="B389" s="1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9"/>
      <c r="B390" s="1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9"/>
      <c r="B391" s="1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9"/>
      <c r="B392" s="1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9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9"/>
      <c r="B394" s="1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9"/>
      <c r="B395" s="1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9"/>
      <c r="B396" s="1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9"/>
      <c r="B397" s="1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9"/>
      <c r="B398" s="1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9"/>
      <c r="B399" s="1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9"/>
      <c r="B400" s="1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9"/>
      <c r="B401" s="1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9"/>
      <c r="B402" s="1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9"/>
      <c r="B403" s="1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9"/>
      <c r="B404" s="1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9"/>
      <c r="B405" s="1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9"/>
      <c r="B406" s="1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9"/>
      <c r="B407" s="1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9"/>
      <c r="B408" s="1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9"/>
      <c r="B409" s="1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9"/>
      <c r="B410" s="1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9"/>
      <c r="B411" s="1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9"/>
      <c r="B412" s="1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9"/>
      <c r="B413" s="1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9"/>
      <c r="B414" s="1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9"/>
      <c r="B415" s="1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9"/>
      <c r="B416" s="1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9"/>
      <c r="B417" s="1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9"/>
      <c r="B418" s="1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9"/>
      <c r="B419" s="1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9"/>
      <c r="B420" s="1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9"/>
      <c r="B421" s="1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9"/>
      <c r="B422" s="1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9"/>
      <c r="B423" s="1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9"/>
      <c r="B424" s="1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9"/>
      <c r="B425" s="1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9"/>
      <c r="B426" s="1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9"/>
      <c r="B427" s="1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9"/>
      <c r="B428" s="1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9"/>
      <c r="B429" s="1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9"/>
      <c r="B430" s="1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9"/>
      <c r="B431" s="1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9"/>
      <c r="B432" s="1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9"/>
      <c r="B433" s="1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9"/>
      <c r="B434" s="1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9"/>
      <c r="B435" s="1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9"/>
      <c r="B436" s="1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9"/>
      <c r="B437" s="1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9"/>
      <c r="B438" s="1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9"/>
      <c r="B439" s="1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9"/>
      <c r="B440" s="1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9"/>
      <c r="B441" s="1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9"/>
      <c r="B442" s="1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9"/>
      <c r="B443" s="1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9"/>
      <c r="B444" s="1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9"/>
      <c r="B445" s="1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9"/>
      <c r="B446" s="1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9"/>
      <c r="B447" s="1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9"/>
      <c r="B448" s="1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9"/>
      <c r="B449" s="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9"/>
      <c r="B450" s="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9"/>
      <c r="B451" s="1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9"/>
      <c r="B452" s="1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9"/>
      <c r="B453" s="1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9"/>
      <c r="B454" s="1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9"/>
      <c r="B455" s="1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9"/>
      <c r="B456" s="1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9"/>
      <c r="B457" s="1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9"/>
      <c r="B458" s="1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9"/>
      <c r="B459" s="1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9"/>
      <c r="B460" s="1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9"/>
      <c r="B461" s="1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9"/>
      <c r="B462" s="1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9"/>
      <c r="B463" s="1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9"/>
      <c r="B464" s="1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9"/>
      <c r="B465" s="1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9"/>
      <c r="B466" s="1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9"/>
      <c r="B467" s="1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9"/>
      <c r="B468" s="1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9"/>
      <c r="B469" s="1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9"/>
      <c r="B470" s="1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9"/>
      <c r="B471" s="1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9"/>
      <c r="B472" s="1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9"/>
      <c r="B473" s="1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9"/>
      <c r="B474" s="1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9"/>
      <c r="B475" s="1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9"/>
      <c r="B476" s="1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9"/>
      <c r="B477" s="1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9"/>
      <c r="B478" s="1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9"/>
      <c r="B479" s="1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9"/>
      <c r="B480" s="1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9"/>
      <c r="B481" s="1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9"/>
      <c r="B482" s="1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9"/>
      <c r="B483" s="1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9"/>
      <c r="B484" s="1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9"/>
      <c r="B485" s="1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9"/>
      <c r="B486" s="1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9"/>
      <c r="B487" s="1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9"/>
      <c r="B488" s="1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9"/>
      <c r="B489" s="1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9"/>
      <c r="B490" s="1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9"/>
      <c r="B491" s="1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9"/>
      <c r="B492" s="1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9"/>
      <c r="B493" s="1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9"/>
      <c r="B494" s="1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9"/>
      <c r="B495" s="1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9"/>
      <c r="B496" s="1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9"/>
      <c r="B497" s="1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9"/>
      <c r="B498" s="1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9"/>
      <c r="B499" s="1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9"/>
      <c r="B500" s="1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9"/>
      <c r="B501" s="1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9"/>
      <c r="B502" s="1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9"/>
      <c r="B503" s="1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9"/>
      <c r="B504" s="1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9"/>
      <c r="B505" s="1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9"/>
      <c r="B506" s="1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9"/>
      <c r="B507" s="1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9"/>
      <c r="B508" s="1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9"/>
      <c r="B509" s="1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9"/>
      <c r="B510" s="1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9"/>
      <c r="B511" s="1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9"/>
      <c r="B512" s="1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9"/>
      <c r="B513" s="1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9"/>
      <c r="B514" s="1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9"/>
      <c r="B515" s="1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9"/>
      <c r="B516" s="1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9"/>
      <c r="B517" s="1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9"/>
      <c r="B518" s="1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9"/>
      <c r="B519" s="1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9"/>
      <c r="B520" s="1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9"/>
      <c r="B521" s="1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9"/>
      <c r="B522" s="1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9"/>
      <c r="B523" s="1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9"/>
      <c r="B524" s="1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9"/>
      <c r="B525" s="1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9"/>
      <c r="B526" s="1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9"/>
      <c r="B527" s="1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9"/>
      <c r="B528" s="1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9"/>
      <c r="B529" s="1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9"/>
      <c r="B530" s="1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9"/>
      <c r="B531" s="1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9"/>
      <c r="B532" s="1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9"/>
      <c r="B533" s="1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9"/>
      <c r="B534" s="1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9"/>
      <c r="B535" s="1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9"/>
      <c r="B536" s="1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9"/>
      <c r="B537" s="1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9"/>
      <c r="B538" s="1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9"/>
      <c r="B539" s="1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9"/>
      <c r="B540" s="1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9"/>
      <c r="B541" s="1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9"/>
      <c r="B542" s="1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9"/>
      <c r="B543" s="1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9"/>
      <c r="B544" s="1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9"/>
      <c r="B545" s="1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9"/>
      <c r="B546" s="1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9"/>
      <c r="B547" s="1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9"/>
      <c r="B548" s="1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9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9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9"/>
      <c r="B551" s="1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9"/>
      <c r="B552" s="1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9"/>
      <c r="B553" s="1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9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9"/>
      <c r="B555" s="1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9"/>
      <c r="B556" s="1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9"/>
      <c r="B557" s="1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9"/>
      <c r="B558" s="1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9"/>
      <c r="B559" s="1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9"/>
      <c r="B560" s="1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9"/>
      <c r="B561" s="1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9"/>
      <c r="B562" s="1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9"/>
      <c r="B563" s="1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9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9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9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9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9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9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9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9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9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9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9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9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9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9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9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9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9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9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9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9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9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9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9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9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9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9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9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9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9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9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9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9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9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9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9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9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9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9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9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9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9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9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9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9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9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9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9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9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9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9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9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9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9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9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9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9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9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9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9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9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9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9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9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9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9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9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9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9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9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9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9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9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9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9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9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9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9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9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9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9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9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9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9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9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9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9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9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9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9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9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9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9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9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9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9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9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9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9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9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9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9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9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9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9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9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9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9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9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9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9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9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9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9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9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9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9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9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9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9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9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9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9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9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9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9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9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9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9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9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9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9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9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9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9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9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9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9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9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9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9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9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9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9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9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9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9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9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9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9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9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9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9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9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9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9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9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9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9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9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9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9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9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9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9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9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9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9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9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9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9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9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9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9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9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9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9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9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9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9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9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9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9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9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9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9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9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9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9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9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9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9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9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9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9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9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9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9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9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9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9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9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9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9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9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9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9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9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9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9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9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9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9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9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9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9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9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9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9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9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9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9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9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9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9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9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9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9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9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9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9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9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9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9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9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9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9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9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9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9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9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9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9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9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9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9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9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9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9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9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9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9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9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9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9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9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9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9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9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9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9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9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9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9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9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9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9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9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9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9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9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9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9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9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9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9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9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9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9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9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9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9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9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9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9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9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9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9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9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9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9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9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9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9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9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9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9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9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9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9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9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9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9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9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9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9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9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9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9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9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9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9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9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9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9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9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9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9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9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9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9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9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9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9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9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9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9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9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9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9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9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9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9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9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9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9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9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9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9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9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9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9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9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9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9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9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9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9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9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9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9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9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9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9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9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9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9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9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9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9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9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9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9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9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9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9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9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9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9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9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9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9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9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9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9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9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9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9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9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9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9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9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9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9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9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9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9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9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9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9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9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9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9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9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9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9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9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9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9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9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9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9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9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9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9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9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9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9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9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9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9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9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9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9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9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9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9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9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9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9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9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9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9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9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9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9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9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9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9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9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9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9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9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9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9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9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9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9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9"/>
      <c r="B1001" s="1"/>
      <c r="C1001" s="4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9"/>
      <c r="B1002" s="1"/>
      <c r="C1002" s="4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">
      <c r="A1003" s="19"/>
      <c r="B1003" s="1"/>
      <c r="C1003" s="4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">
      <c r="A1004" s="19"/>
      <c r="B1004" s="1"/>
      <c r="C1004" s="4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">
      <c r="A1005" s="19"/>
      <c r="B1005" s="1"/>
      <c r="C1005" s="4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">
      <c r="A1006" s="19"/>
      <c r="B1006" s="1"/>
      <c r="C1006" s="4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">
      <c r="A1007" s="19"/>
      <c r="B1007" s="1"/>
      <c r="C1007" s="4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">
      <c r="A1008" s="19"/>
      <c r="B1008" s="1"/>
      <c r="C1008" s="4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">
      <c r="A1009" s="19"/>
      <c r="B1009" s="1"/>
      <c r="C1009" s="4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">
      <c r="A1010" s="19"/>
      <c r="B1010" s="1"/>
      <c r="C1010" s="4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">
      <c r="A1011" s="19"/>
      <c r="B1011" s="1"/>
      <c r="C1011" s="4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">
      <c r="A1012" s="19"/>
      <c r="B1012" s="1"/>
      <c r="C1012" s="4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">
      <c r="A1013" s="19"/>
      <c r="B1013" s="1"/>
      <c r="C1013" s="4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">
      <c r="A1014" s="19"/>
      <c r="B1014" s="1"/>
      <c r="C1014" s="4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">
      <c r="A1015" s="19"/>
      <c r="B1015" s="1"/>
      <c r="C1015" s="4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">
      <c r="A1016" s="19"/>
      <c r="B1016" s="1"/>
      <c r="C1016" s="4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">
      <c r="A1017" s="19"/>
      <c r="B1017" s="1"/>
      <c r="C1017" s="4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">
      <c r="A1018" s="19"/>
      <c r="B1018" s="1"/>
      <c r="C1018" s="4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">
      <c r="A1019" s="19"/>
      <c r="B1019" s="1"/>
      <c r="C1019" s="4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">
      <c r="A1020" s="19"/>
      <c r="B1020" s="1"/>
      <c r="C1020" s="4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">
      <c r="A1021" s="19"/>
      <c r="B1021" s="1"/>
      <c r="C1021" s="4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">
      <c r="A1022" s="19"/>
      <c r="B1022" s="1"/>
      <c r="C1022" s="4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">
      <c r="A1023" s="19"/>
      <c r="B1023" s="1"/>
      <c r="C1023" s="4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">
      <c r="A1024" s="19"/>
      <c r="B1024" s="1"/>
      <c r="C1024" s="4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">
      <c r="A1025" s="19"/>
      <c r="B1025" s="1"/>
      <c r="C1025" s="4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">
      <c r="A1026" s="19"/>
      <c r="B1026" s="1"/>
      <c r="C1026" s="4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">
      <c r="A1027" s="19"/>
      <c r="B1027" s="1"/>
      <c r="C1027" s="4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">
      <c r="A1028" s="19"/>
      <c r="B1028" s="1"/>
      <c r="C1028" s="4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">
      <c r="A1029" s="19"/>
      <c r="B1029" s="1"/>
      <c r="C1029" s="4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">
      <c r="A1030" s="19"/>
      <c r="B1030" s="1"/>
      <c r="C1030" s="4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">
      <c r="A1031" s="19"/>
      <c r="B1031" s="1"/>
      <c r="C1031" s="4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">
      <c r="A1032" s="19"/>
      <c r="B1032" s="1"/>
      <c r="C1032" s="4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">
      <c r="A1033" s="19"/>
      <c r="B1033" s="1"/>
      <c r="C1033" s="4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">
      <c r="A1034" s="19"/>
      <c r="B1034" s="1"/>
      <c r="C1034" s="4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">
      <c r="A1035" s="19"/>
      <c r="B1035" s="1"/>
      <c r="C1035" s="4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">
      <c r="A1036" s="19"/>
      <c r="B1036" s="1"/>
      <c r="C1036" s="4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">
      <c r="A1037" s="19"/>
      <c r="B1037" s="1"/>
      <c r="C1037" s="4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">
      <c r="A1038" s="19"/>
      <c r="B1038" s="1"/>
      <c r="C1038" s="4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">
      <c r="A1039" s="19"/>
      <c r="B1039" s="1"/>
      <c r="C1039" s="4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">
      <c r="A1040" s="19"/>
      <c r="B1040" s="1"/>
      <c r="C1040" s="4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">
      <c r="A1041" s="19"/>
      <c r="B1041" s="1"/>
      <c r="C1041" s="4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">
      <c r="A1042" s="19"/>
      <c r="B1042" s="1"/>
      <c r="C1042" s="4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">
      <c r="A1043" s="19"/>
      <c r="B1043" s="1"/>
      <c r="C1043" s="4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">
      <c r="A1044" s="19"/>
      <c r="B1044" s="1"/>
      <c r="C1044" s="4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">
      <c r="A1045" s="19"/>
      <c r="B1045" s="1"/>
      <c r="C1045" s="4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">
      <c r="A1046" s="19"/>
      <c r="B1046" s="1"/>
      <c r="C1046" s="4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">
      <c r="A1047" s="19"/>
      <c r="B1047" s="1"/>
      <c r="C1047" s="4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">
      <c r="A1048" s="19"/>
      <c r="B1048" s="1"/>
      <c r="C1048" s="4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">
      <c r="A1049" s="19"/>
      <c r="B1049" s="1"/>
      <c r="C1049" s="4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">
      <c r="A1050" s="19"/>
      <c r="B1050" s="1"/>
      <c r="C1050" s="4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">
      <c r="A1051" s="19"/>
      <c r="B1051" s="1"/>
      <c r="C1051" s="4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">
      <c r="A1052" s="19"/>
      <c r="B1052" s="1"/>
      <c r="C1052" s="4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">
      <c r="A1053" s="19"/>
      <c r="B1053" s="1"/>
      <c r="C1053" s="4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">
      <c r="A1054" s="19"/>
      <c r="B1054" s="1"/>
      <c r="C1054" s="4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">
      <c r="A1055" s="19"/>
      <c r="B1055" s="1"/>
      <c r="C1055" s="4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</sheetData>
  <mergeCells count="2">
    <mergeCell ref="A5:B5"/>
    <mergeCell ref="D59:G5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Assumptions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Harrell</dc:creator>
  <cp:keywords/>
  <dc:description/>
  <cp:lastModifiedBy>Microsoft Office User</cp:lastModifiedBy>
  <cp:revision/>
  <dcterms:created xsi:type="dcterms:W3CDTF">2025-02-06T12:18:24Z</dcterms:created>
  <dcterms:modified xsi:type="dcterms:W3CDTF">2025-11-06T16:06:23Z</dcterms:modified>
  <cp:category/>
  <cp:contentStatus/>
</cp:coreProperties>
</file>